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ed\Dropbox\Ιστοσελίδα\Ιστοσελίδα ΕΤΕΠ\assets\"/>
    </mc:Choice>
  </mc:AlternateContent>
  <workbookProtection workbookAlgorithmName="SHA-512" workbookHashValue="lLKuMicB+G278bP/9a6NDbZTMKyuw/nT9Hi65L8H6XXMuFmgsbtFfvQCn4bs2vjkX1a9o7aIHZKCg+W025lypA==" workbookSaltValue="7UO6PbJDLjUNUjWjdSO5xA==" workbookSpinCount="100000" lockStructure="1"/>
  <bookViews>
    <workbookView xWindow="0" yWindow="465" windowWidth="28800" windowHeight="17460" tabRatio="500"/>
  </bookViews>
  <sheets>
    <sheet name="Υπολογισμός" sheetId="1" r:id="rId1"/>
    <sheet name="Μ.Κ.-Οικ.Παροχή" sheetId="2" r:id="rId2"/>
  </sheets>
  <definedNames>
    <definedName name="Κατηγορία_Εκπαίδευσης">'Μ.Κ.-Οικ.Παροχή'!$B$2:$E$2</definedName>
    <definedName name="Προσόν">Υπολογισμός!$I$1:$I$2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D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C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A8" i="1"/>
  <c r="B8" i="1"/>
  <c r="C8" i="1"/>
  <c r="D8" i="1"/>
  <c r="F8" i="1"/>
</calcChain>
</file>

<file path=xl/comments1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1"/>
            <color rgb="FF000000"/>
            <rFont val="Calibri"/>
          </rPr>
          <t xml:space="preserve">Uni10121002:
ΜΟΝΟ στα πορτοκαλί παρεμβάσεις
</t>
        </r>
      </text>
    </comment>
  </commentList>
</comments>
</file>

<file path=xl/sharedStrings.xml><?xml version="1.0" encoding="utf-8"?>
<sst xmlns="http://schemas.openxmlformats.org/spreadsheetml/2006/main" count="29" uniqueCount="25">
  <si>
    <t>Κατηγορία:</t>
  </si>
  <si>
    <t>ΠΕ</t>
  </si>
  <si>
    <t>ΝΑΙ</t>
  </si>
  <si>
    <t>Έτη υπηρεσίας:</t>
  </si>
  <si>
    <t>ΌΧΙ</t>
  </si>
  <si>
    <t>Μεταπτυχιακό:</t>
  </si>
  <si>
    <t>Διδακτορικό:</t>
  </si>
  <si>
    <t>Πλήθος παιδιών:</t>
  </si>
  <si>
    <t>Εισαγωγικό Μ.Κ.</t>
  </si>
  <si>
    <t>Μ.Κ.</t>
  </si>
  <si>
    <t>Βασικός</t>
  </si>
  <si>
    <t>Οικ. Παροχή</t>
  </si>
  <si>
    <t>Επιδ. Παραμ.</t>
  </si>
  <si>
    <t>Σύνολο</t>
  </si>
  <si>
    <t>Βασικός:</t>
  </si>
  <si>
    <t>Οικογενειακή παροχή</t>
  </si>
  <si>
    <t>ΥΕ</t>
  </si>
  <si>
    <t>ΔΕ</t>
  </si>
  <si>
    <t>ΤΕ</t>
  </si>
  <si>
    <t>1 παιδί:</t>
  </si>
  <si>
    <t>2 παιδιά:</t>
  </si>
  <si>
    <t>3 παιδιά:</t>
  </si>
  <si>
    <t>4 παιδιά:</t>
  </si>
  <si>
    <t>5 παιδιά &amp; άνω*:</t>
  </si>
  <si>
    <t>(*ανά παιδί πάνω από τα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</si>
</sst>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1" fillId="0" borderId="1" xfId="0" applyNumberFormat="1" applyFont="1" applyBorder="1" applyAlignment="1"/>
    <xf numFmtId="164" fontId="1" fillId="0" borderId="1" xfId="0" applyNumberFormat="1" applyFont="1" applyBorder="1"/>
    <xf numFmtId="0" fontId="2" fillId="0" borderId="0" xfId="0" applyFont="1"/>
    <xf numFmtId="164" fontId="2" fillId="3" borderId="0" xfId="0" applyNumberFormat="1" applyFont="1" applyFill="1" applyBorder="1"/>
    <xf numFmtId="164" fontId="2" fillId="0" borderId="0" xfId="0" applyNumberFormat="1" applyFont="1"/>
    <xf numFmtId="164" fontId="0" fillId="3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Κανονικό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546100</xdr:colOff>
      <xdr:row>66</xdr:row>
      <xdr:rowOff>127000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546100</xdr:colOff>
      <xdr:row>66</xdr:row>
      <xdr:rowOff>127000</xdr:rowOff>
    </xdr:to>
    <xdr:sp macro="" textlink="">
      <xdr:nvSpPr>
        <xdr:cNvPr id="2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419100</xdr:colOff>
      <xdr:row>50</xdr:row>
      <xdr:rowOff>0</xdr:rowOff>
    </xdr:to>
    <xdr:sp macro="" textlink="">
      <xdr:nvSpPr>
        <xdr:cNvPr id="3" name="Rectangle 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B3" sqref="B3"/>
    </sheetView>
  </sheetViews>
  <sheetFormatPr defaultColWidth="15.140625" defaultRowHeight="15" customHeight="1" x14ac:dyDescent="0.25"/>
  <cols>
    <col min="1" max="1" width="15" customWidth="1"/>
    <col min="2" max="2" width="7.42578125" customWidth="1"/>
    <col min="3" max="4" width="11.140625" customWidth="1"/>
    <col min="5" max="5" width="12.7109375" customWidth="1"/>
    <col min="6" max="6" width="16" customWidth="1"/>
    <col min="7" max="8" width="8.42578125" customWidth="1"/>
    <col min="9" max="9" width="7.7109375" hidden="1" customWidth="1"/>
    <col min="10" max="27" width="7.7109375" customWidth="1"/>
  </cols>
  <sheetData>
    <row r="1" spans="1:27" ht="15" customHeight="1" x14ac:dyDescent="0.25">
      <c r="A1" s="1" t="s">
        <v>0</v>
      </c>
      <c r="B1" s="2" t="s">
        <v>1</v>
      </c>
      <c r="C1" s="3"/>
      <c r="D1" s="3"/>
      <c r="E1" s="3"/>
      <c r="F1" s="3"/>
      <c r="G1" s="4"/>
      <c r="H1" s="4"/>
      <c r="I1" s="4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25">
      <c r="A2" s="1" t="s">
        <v>3</v>
      </c>
      <c r="B2" s="2">
        <v>8</v>
      </c>
      <c r="C2" s="3"/>
      <c r="D2" s="3"/>
      <c r="E2" s="3"/>
      <c r="F2" s="3"/>
      <c r="G2" s="4"/>
      <c r="H2" s="4"/>
      <c r="I2" s="4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customHeight="1" x14ac:dyDescent="0.25">
      <c r="A3" s="1" t="s">
        <v>5</v>
      </c>
      <c r="B3" s="2" t="s">
        <v>4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customHeight="1" x14ac:dyDescent="0.25">
      <c r="A4" s="1" t="s">
        <v>6</v>
      </c>
      <c r="B4" s="2" t="s">
        <v>4</v>
      </c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customHeight="1" x14ac:dyDescent="0.25">
      <c r="A5" s="1" t="s">
        <v>7</v>
      </c>
      <c r="B5" s="2">
        <v>0</v>
      </c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 x14ac:dyDescent="0.25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6" t="s">
        <v>12</v>
      </c>
      <c r="F7" s="5" t="s">
        <v>13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customHeight="1" x14ac:dyDescent="0.25">
      <c r="A8" s="7">
        <f>IF(UPPER(B4)="ΝΑΙ",7,IF(UPPER(B3)="ΝΑΙ",3,1))</f>
        <v>1</v>
      </c>
      <c r="B8" s="8">
        <f>IF(B1="YE",A8+ROUNDDOWN(B2/3,0),IF(B1="ΔΕ",A8+ROUNDDOWN(B2/3,0),IF(B1="ΤΕ",A8+ROUNDDOWN(B2/2,0),IF(B1="ΠΕ",A8+ROUNDDOWN(B2/2,0),A8))))</f>
        <v>5</v>
      </c>
      <c r="C8" s="9">
        <f>IF(B1="ΥΕ",VLOOKUP(B8,'Μ.Κ.-Οικ.Παροχή'!A3:E21,2),IF(B1="ΔΕ",VLOOKUP(B8,'Μ.Κ.-Οικ.Παροχή'!A3:E21,3),IF(B1="ΤΕ",VLOOKUP(B8,'Μ.Κ.-Οικ.Παροχή'!A3:E21,4),IF(B1="ΠΕ",VLOOKUP(B8,'Μ.Κ.-Οικ.Παροχή'!A3:E21,5),0))))</f>
        <v>1328</v>
      </c>
      <c r="D8" s="9">
        <f>IF(B5=1,'Μ.Κ.-Οικ.Παροχή'!H2,IF(B5=2,'Μ.Κ.-Οικ.Παροχή'!H3,IF(B5=3,'Μ.Κ.-Οικ.Παροχή'!H4,IF(B5=4,'Μ.Κ.-Οικ.Παροχή'!H5,IF(B5&gt;4,'Μ.Κ.-Οικ.Παροχή'!H5+(B5-4)*'Μ.Κ.-Οικ.Παροχή'!H6,0)))))</f>
        <v>0</v>
      </c>
      <c r="E8" s="10">
        <v>100</v>
      </c>
      <c r="F8" s="11">
        <f>C8+E8+D8</f>
        <v>1428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dataValidations count="2">
    <dataValidation type="list" allowBlank="1" showInputMessage="1" showErrorMessage="1" prompt="Λάθος κατηγορία Εκπαίδευσης - Κάντε κλικ στο βελάκι που εμφανίζεται δεξιά από το κελί και επιλέξτε μια από τις κατηγορίες Εκπαίδευσης" sqref="B1">
      <formula1>Κατηγορία_Εκπαίδευσης</formula1>
    </dataValidation>
    <dataValidation type="list" allowBlank="1" showErrorMessage="1" sqref="B3:B4">
      <formula1>Προσόν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 x14ac:dyDescent="0.25"/>
  <cols>
    <col min="1" max="1" width="8.42578125" customWidth="1"/>
    <col min="2" max="3" width="8.85546875" customWidth="1"/>
    <col min="4" max="5" width="9.28515625" customWidth="1"/>
    <col min="6" max="6" width="7.7109375" customWidth="1"/>
    <col min="7" max="7" width="15.28515625" customWidth="1"/>
    <col min="8" max="8" width="7.28515625" customWidth="1"/>
    <col min="9" max="9" width="25.7109375" customWidth="1"/>
    <col min="10" max="26" width="7.7109375" customWidth="1"/>
  </cols>
  <sheetData>
    <row r="1" spans="1:26" ht="15" customHeight="1" x14ac:dyDescent="0.25">
      <c r="A1" s="12" t="s">
        <v>14</v>
      </c>
      <c r="B1" s="13">
        <v>780</v>
      </c>
      <c r="C1" s="14">
        <f>ROUND($B1*1.1,0)</f>
        <v>858</v>
      </c>
      <c r="D1" s="14">
        <f>ROUND($B1*1.33,0)</f>
        <v>1037</v>
      </c>
      <c r="E1" s="14">
        <f>ROUND($B1*1.4,0)</f>
        <v>1092</v>
      </c>
      <c r="F1" s="4"/>
      <c r="G1" s="18" t="s">
        <v>15</v>
      </c>
      <c r="H1" s="19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5" t="s">
        <v>9</v>
      </c>
      <c r="B2" s="5" t="s">
        <v>16</v>
      </c>
      <c r="C2" s="5" t="s">
        <v>17</v>
      </c>
      <c r="D2" s="5" t="s">
        <v>18</v>
      </c>
      <c r="E2" s="5" t="s">
        <v>1</v>
      </c>
      <c r="F2" s="4"/>
      <c r="G2" s="5" t="s">
        <v>19</v>
      </c>
      <c r="H2" s="15">
        <v>50</v>
      </c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5">
      <c r="A3" s="16">
        <v>1</v>
      </c>
      <c r="B3" s="17">
        <f t="shared" ref="B3:E3" si="0">B1</f>
        <v>780</v>
      </c>
      <c r="C3" s="17">
        <f t="shared" si="0"/>
        <v>858</v>
      </c>
      <c r="D3" s="17">
        <f t="shared" si="0"/>
        <v>1037</v>
      </c>
      <c r="E3" s="17">
        <f t="shared" si="0"/>
        <v>1092</v>
      </c>
      <c r="F3" s="4"/>
      <c r="G3" s="5" t="s">
        <v>20</v>
      </c>
      <c r="H3" s="15">
        <v>70</v>
      </c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5">
      <c r="A4" s="16">
        <v>2</v>
      </c>
      <c r="B4" s="17">
        <f t="shared" ref="B4:B15" si="1">ROUND(B3+B$1*0.0551,0)</f>
        <v>823</v>
      </c>
      <c r="C4" s="17">
        <f t="shared" ref="C4:C15" si="2">ROUND(C3+C$1*0.0699,0)</f>
        <v>918</v>
      </c>
      <c r="D4" s="17">
        <f t="shared" ref="D4:D21" si="3">ROUND(D3+D$1*0.053,0)</f>
        <v>1092</v>
      </c>
      <c r="E4" s="17">
        <f t="shared" ref="E4:E21" si="4">ROUND(E3+E$1*0.054,0)</f>
        <v>1151</v>
      </c>
      <c r="F4" s="4"/>
      <c r="G4" s="5" t="s">
        <v>21</v>
      </c>
      <c r="H4" s="15">
        <v>120</v>
      </c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5">
      <c r="A5" s="16">
        <v>3</v>
      </c>
      <c r="B5" s="17">
        <f t="shared" si="1"/>
        <v>866</v>
      </c>
      <c r="C5" s="17">
        <f t="shared" si="2"/>
        <v>978</v>
      </c>
      <c r="D5" s="17">
        <f t="shared" si="3"/>
        <v>1147</v>
      </c>
      <c r="E5" s="17">
        <f t="shared" si="4"/>
        <v>1210</v>
      </c>
      <c r="F5" s="4"/>
      <c r="G5" s="5" t="s">
        <v>22</v>
      </c>
      <c r="H5" s="15">
        <v>170</v>
      </c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5">
      <c r="A6" s="16">
        <v>4</v>
      </c>
      <c r="B6" s="17">
        <f t="shared" si="1"/>
        <v>909</v>
      </c>
      <c r="C6" s="17">
        <f t="shared" si="2"/>
        <v>1038</v>
      </c>
      <c r="D6" s="17">
        <f t="shared" si="3"/>
        <v>1202</v>
      </c>
      <c r="E6" s="17">
        <f t="shared" si="4"/>
        <v>1269</v>
      </c>
      <c r="F6" s="4"/>
      <c r="G6" s="5" t="s">
        <v>23</v>
      </c>
      <c r="H6" s="15">
        <v>70</v>
      </c>
      <c r="I6" s="4" t="s">
        <v>24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5">
      <c r="A7" s="16">
        <v>5</v>
      </c>
      <c r="B7" s="17">
        <f t="shared" si="1"/>
        <v>952</v>
      </c>
      <c r="C7" s="17">
        <f t="shared" si="2"/>
        <v>1098</v>
      </c>
      <c r="D7" s="17">
        <f t="shared" si="3"/>
        <v>1257</v>
      </c>
      <c r="E7" s="17">
        <f t="shared" si="4"/>
        <v>1328</v>
      </c>
      <c r="F7" s="4"/>
      <c r="G7" s="4"/>
      <c r="H7" s="17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25">
      <c r="A8" s="16">
        <v>6</v>
      </c>
      <c r="B8" s="17">
        <f t="shared" si="1"/>
        <v>995</v>
      </c>
      <c r="C8" s="17">
        <f t="shared" si="2"/>
        <v>1158</v>
      </c>
      <c r="D8" s="17">
        <f t="shared" si="3"/>
        <v>1312</v>
      </c>
      <c r="E8" s="17">
        <f t="shared" si="4"/>
        <v>1387</v>
      </c>
      <c r="F8" s="4"/>
      <c r="G8" s="4"/>
      <c r="H8" s="17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25">
      <c r="A9" s="16">
        <v>7</v>
      </c>
      <c r="B9" s="17">
        <f t="shared" si="1"/>
        <v>1038</v>
      </c>
      <c r="C9" s="17">
        <f t="shared" si="2"/>
        <v>1218</v>
      </c>
      <c r="D9" s="17">
        <f t="shared" si="3"/>
        <v>1367</v>
      </c>
      <c r="E9" s="17">
        <f t="shared" si="4"/>
        <v>1446</v>
      </c>
      <c r="F9" s="4"/>
      <c r="G9" s="4"/>
      <c r="H9" s="17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5">
      <c r="A10" s="16">
        <v>8</v>
      </c>
      <c r="B10" s="17">
        <f t="shared" si="1"/>
        <v>1081</v>
      </c>
      <c r="C10" s="17">
        <f t="shared" si="2"/>
        <v>1278</v>
      </c>
      <c r="D10" s="17">
        <f t="shared" si="3"/>
        <v>1422</v>
      </c>
      <c r="E10" s="17">
        <f t="shared" si="4"/>
        <v>1505</v>
      </c>
      <c r="F10" s="4"/>
      <c r="G10" s="4"/>
      <c r="H10" s="17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5">
      <c r="A11" s="16">
        <v>9</v>
      </c>
      <c r="B11" s="17">
        <f t="shared" si="1"/>
        <v>1124</v>
      </c>
      <c r="C11" s="17">
        <f t="shared" si="2"/>
        <v>1338</v>
      </c>
      <c r="D11" s="17">
        <f t="shared" si="3"/>
        <v>1477</v>
      </c>
      <c r="E11" s="17">
        <f t="shared" si="4"/>
        <v>1564</v>
      </c>
      <c r="F11" s="4"/>
      <c r="G11" s="4"/>
      <c r="H11" s="17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5">
      <c r="A12" s="16">
        <v>10</v>
      </c>
      <c r="B12" s="17">
        <f t="shared" si="1"/>
        <v>1167</v>
      </c>
      <c r="C12" s="17">
        <f t="shared" si="2"/>
        <v>1398</v>
      </c>
      <c r="D12" s="17">
        <f t="shared" si="3"/>
        <v>1532</v>
      </c>
      <c r="E12" s="17">
        <f t="shared" si="4"/>
        <v>1623</v>
      </c>
      <c r="F12" s="4"/>
      <c r="G12" s="4"/>
      <c r="H12" s="17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5">
      <c r="A13" s="16">
        <v>11</v>
      </c>
      <c r="B13" s="17">
        <f t="shared" si="1"/>
        <v>1210</v>
      </c>
      <c r="C13" s="17">
        <f t="shared" si="2"/>
        <v>1458</v>
      </c>
      <c r="D13" s="17">
        <f t="shared" si="3"/>
        <v>1587</v>
      </c>
      <c r="E13" s="17">
        <f t="shared" si="4"/>
        <v>1682</v>
      </c>
      <c r="F13" s="4"/>
      <c r="G13" s="4"/>
      <c r="H13" s="17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5">
      <c r="A14" s="16">
        <v>12</v>
      </c>
      <c r="B14" s="17">
        <f t="shared" si="1"/>
        <v>1253</v>
      </c>
      <c r="C14" s="17">
        <f t="shared" si="2"/>
        <v>1518</v>
      </c>
      <c r="D14" s="17">
        <f t="shared" si="3"/>
        <v>1642</v>
      </c>
      <c r="E14" s="17">
        <f t="shared" si="4"/>
        <v>1741</v>
      </c>
      <c r="F14" s="4"/>
      <c r="G14" s="4"/>
      <c r="H14" s="17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5">
      <c r="A15" s="16">
        <v>13</v>
      </c>
      <c r="B15" s="17">
        <f t="shared" si="1"/>
        <v>1296</v>
      </c>
      <c r="C15" s="17">
        <f t="shared" si="2"/>
        <v>1578</v>
      </c>
      <c r="D15" s="17">
        <f t="shared" si="3"/>
        <v>1697</v>
      </c>
      <c r="E15" s="17">
        <f t="shared" si="4"/>
        <v>1800</v>
      </c>
      <c r="F15" s="4"/>
      <c r="G15" s="4"/>
      <c r="H15" s="17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5">
      <c r="A16" s="16">
        <v>14</v>
      </c>
      <c r="B16" s="17"/>
      <c r="C16" s="17"/>
      <c r="D16" s="17">
        <f t="shared" si="3"/>
        <v>1752</v>
      </c>
      <c r="E16" s="17">
        <f t="shared" si="4"/>
        <v>1859</v>
      </c>
      <c r="F16" s="4"/>
      <c r="G16" s="4"/>
      <c r="H16" s="17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5">
      <c r="A17" s="16">
        <v>15</v>
      </c>
      <c r="B17" s="4"/>
      <c r="C17" s="4"/>
      <c r="D17" s="17">
        <f t="shared" si="3"/>
        <v>1807</v>
      </c>
      <c r="E17" s="17">
        <f t="shared" si="4"/>
        <v>1918</v>
      </c>
      <c r="F17" s="4"/>
      <c r="G17" s="4"/>
      <c r="H17" s="17"/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5">
      <c r="A18" s="16">
        <v>16</v>
      </c>
      <c r="B18" s="4"/>
      <c r="C18" s="4"/>
      <c r="D18" s="17">
        <f t="shared" si="3"/>
        <v>1862</v>
      </c>
      <c r="E18" s="17">
        <f t="shared" si="4"/>
        <v>1977</v>
      </c>
      <c r="F18" s="4"/>
      <c r="G18" s="4"/>
      <c r="H18" s="17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5">
      <c r="A19" s="16">
        <v>17</v>
      </c>
      <c r="B19" s="4"/>
      <c r="C19" s="4"/>
      <c r="D19" s="17">
        <f t="shared" si="3"/>
        <v>1917</v>
      </c>
      <c r="E19" s="17">
        <f t="shared" si="4"/>
        <v>2036</v>
      </c>
      <c r="F19" s="4"/>
      <c r="G19" s="4"/>
      <c r="H19" s="4"/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5">
      <c r="A20" s="16">
        <v>18</v>
      </c>
      <c r="B20" s="4"/>
      <c r="C20" s="4"/>
      <c r="D20" s="17">
        <f t="shared" si="3"/>
        <v>1972</v>
      </c>
      <c r="E20" s="17">
        <f t="shared" si="4"/>
        <v>2095</v>
      </c>
      <c r="F20" s="4"/>
      <c r="G20" s="4"/>
      <c r="H20" s="4"/>
      <c r="I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5">
      <c r="A21" s="16">
        <v>19</v>
      </c>
      <c r="B21" s="4"/>
      <c r="C21" s="4"/>
      <c r="D21" s="17">
        <f t="shared" si="3"/>
        <v>2027</v>
      </c>
      <c r="E21" s="17">
        <f t="shared" si="4"/>
        <v>2154</v>
      </c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Υπολογισμός</vt:lpstr>
      <vt:lpstr>Μ.Κ.-Οικ.Παροχή</vt:lpstr>
      <vt:lpstr>Κατηγορία_Εκπαίδευσης</vt:lpstr>
      <vt:lpstr>Προσόν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Kostas Xouxos</cp:lastModifiedBy>
  <dcterms:created xsi:type="dcterms:W3CDTF">2016-04-07T14:56:54Z</dcterms:created>
  <dcterms:modified xsi:type="dcterms:W3CDTF">2016-04-08T14:56:51Z</dcterms:modified>
</cp:coreProperties>
</file>